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admin/Downloads/Comebags-Kostenaufstellung-Berechnen Dez24/für Banner und Fahnen/"/>
    </mc:Choice>
  </mc:AlternateContent>
  <xr:revisionPtr revIDLastSave="0" documentId="13_ncr:1_{929E2FC2-067B-BF48-B4E4-B04422850325}" xr6:coauthVersionLast="47" xr6:coauthVersionMax="47" xr10:uidLastSave="{00000000-0000-0000-0000-000000000000}"/>
  <bookViews>
    <workbookView xWindow="6080" yWindow="3480" windowWidth="33520" windowHeight="26820" tabRatio="500" xr2:uid="{00000000-000D-0000-FFFF-FFFF00000000}"/>
  </bookViews>
  <sheets>
    <sheet name="COMEBAGS" sheetId="1" r:id="rId1"/>
  </sheets>
  <definedNames>
    <definedName name="_xlnm.Print_Area" localSheetId="0">COMEBAGS!$B$1:$J$35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1" l="1"/>
  <c r="F22" i="1" s="1"/>
  <c r="E21" i="1"/>
  <c r="F21" i="1" s="1"/>
  <c r="E20" i="1"/>
  <c r="E19" i="1"/>
  <c r="F19" i="1" s="1"/>
  <c r="E18" i="1"/>
  <c r="E17" i="1"/>
  <c r="E16" i="1"/>
  <c r="E15" i="1"/>
  <c r="F15" i="1" s="1"/>
  <c r="E14" i="1"/>
  <c r="F14" i="1" s="1"/>
  <c r="E13" i="1"/>
  <c r="E12" i="1"/>
  <c r="E11" i="1"/>
  <c r="E10" i="1"/>
  <c r="E9" i="1"/>
  <c r="J13" i="1"/>
  <c r="J18" i="1"/>
  <c r="J19" i="1"/>
  <c r="I19" i="1"/>
  <c r="J21" i="1"/>
  <c r="J14" i="1"/>
  <c r="J15" i="1"/>
  <c r="B30" i="1"/>
  <c r="I21" i="1"/>
  <c r="J22" i="1"/>
  <c r="I22" i="1"/>
  <c r="I15" i="1"/>
  <c r="I14" i="1"/>
  <c r="F13" i="1" l="1"/>
  <c r="I13" i="1"/>
  <c r="J28" i="1"/>
  <c r="F18" i="1"/>
  <c r="J27" i="1" l="1"/>
  <c r="J26" i="1"/>
  <c r="J20" i="1"/>
  <c r="J17" i="1"/>
  <c r="J16" i="1"/>
  <c r="J12" i="1"/>
  <c r="J10" i="1"/>
  <c r="J11" i="1"/>
  <c r="J9" i="1"/>
  <c r="J23" i="1" l="1"/>
  <c r="J29" i="1"/>
  <c r="F12" i="1"/>
  <c r="I12" i="1"/>
  <c r="I18" i="1"/>
  <c r="F16" i="1"/>
  <c r="I16" i="1"/>
  <c r="F17" i="1"/>
  <c r="I17" i="1"/>
  <c r="I28" i="1"/>
  <c r="I27" i="1"/>
  <c r="I26" i="1"/>
  <c r="I20" i="1"/>
  <c r="I11" i="1"/>
  <c r="I10" i="1"/>
  <c r="I9" i="1"/>
  <c r="F30" i="1"/>
  <c r="F9" i="1"/>
  <c r="F10" i="1"/>
  <c r="F26" i="1"/>
  <c r="F11" i="1"/>
  <c r="F27" i="1"/>
  <c r="F28" i="1"/>
  <c r="F20" i="1"/>
  <c r="F31" i="1" l="1"/>
  <c r="I31" i="1"/>
  <c r="F33" i="1" l="1"/>
  <c r="F34" i="1" s="1"/>
  <c r="F35" i="1" s="1"/>
</calcChain>
</file>

<file path=xl/sharedStrings.xml><?xml version="1.0" encoding="utf-8"?>
<sst xmlns="http://schemas.openxmlformats.org/spreadsheetml/2006/main" count="69" uniqueCount="54">
  <si>
    <t>Tablet-Hülle für iPad/Galaxy Tab 10"</t>
    <phoneticPr fontId="2" type="noConversion"/>
  </si>
  <si>
    <t>1 qm</t>
    <phoneticPr fontId="2" type="noConversion"/>
  </si>
  <si>
    <t>0,8 qm</t>
    <phoneticPr fontId="2" type="noConversion"/>
  </si>
  <si>
    <t>0,5 qm</t>
    <phoneticPr fontId="2" type="noConversion"/>
  </si>
  <si>
    <t>0,3 qm</t>
    <phoneticPr fontId="2" type="noConversion"/>
  </si>
  <si>
    <t>1,2 qm</t>
    <phoneticPr fontId="2" type="noConversion"/>
  </si>
  <si>
    <t>1,3 qm</t>
    <phoneticPr fontId="2" type="noConversion"/>
  </si>
  <si>
    <t>Anzahl</t>
  </si>
  <si>
    <t>Produkt</t>
  </si>
  <si>
    <t>Stückpreis</t>
  </si>
  <si>
    <t>Summe</t>
  </si>
  <si>
    <t>Kochschürze</t>
  </si>
  <si>
    <t>Gesamtsumme</t>
  </si>
  <si>
    <t>Tasche 1 - Nummer 1 lebt</t>
    <phoneticPr fontId="2" type="noConversion"/>
  </si>
  <si>
    <t>Tasche 3 - Einkaufstasche 3.0</t>
    <phoneticPr fontId="2" type="noConversion"/>
  </si>
  <si>
    <t>Tasche 4 - Bag4Shopping</t>
    <phoneticPr fontId="2" type="noConversion"/>
  </si>
  <si>
    <t>Tasche 5 - Dokument-5</t>
    <phoneticPr fontId="2" type="noConversion"/>
  </si>
  <si>
    <t>brutto</t>
    <phoneticPr fontId="2" type="noConversion"/>
  </si>
  <si>
    <t>netto</t>
    <phoneticPr fontId="2" type="noConversion"/>
  </si>
  <si>
    <t>zzgl. 7% Mwst</t>
    <phoneticPr fontId="2" type="noConversion"/>
  </si>
  <si>
    <t>Tasche 13 - BagUp 13 - Laptop 13"</t>
  </si>
  <si>
    <t>Tasche 15 - BagUp 15 - Laptop 15"</t>
  </si>
  <si>
    <t>Tasche 6 - SixBag - Turnbeutel</t>
  </si>
  <si>
    <t>Tasche 7 - 7-Tage-Trage</t>
  </si>
  <si>
    <t>-</t>
  </si>
  <si>
    <t xml:space="preserve">2. Label </t>
  </si>
  <si>
    <t>0,7 qm</t>
  </si>
  <si>
    <t>1,2 qm</t>
  </si>
  <si>
    <t>Kartons</t>
  </si>
  <si>
    <t>Tasche 8 - Octavo-Brustbeutel</t>
  </si>
  <si>
    <t>0,2 qm</t>
  </si>
  <si>
    <t>benötige qm</t>
  </si>
  <si>
    <t>Für Fahnen/Stoff</t>
  </si>
  <si>
    <t>Ja</t>
  </si>
  <si>
    <t>Nein</t>
  </si>
  <si>
    <t>Tasche 2 - Bag2Life</t>
  </si>
  <si>
    <t>Für PVC-/Mesh-Banner</t>
  </si>
  <si>
    <t xml:space="preserve">Bitte noch folgende Fragen beantworten </t>
  </si>
  <si>
    <r>
      <t>Reinigung</t>
    </r>
    <r>
      <rPr>
        <sz val="10"/>
        <rFont val="Arial"/>
        <family val="2"/>
      </rPr>
      <t xml:space="preserve"> </t>
    </r>
    <r>
      <rPr>
        <sz val="6"/>
        <rFont val="Arial"/>
        <family val="2"/>
      </rPr>
      <t>per Hand gegen leichte Verschmutzung</t>
    </r>
  </si>
  <si>
    <r>
      <rPr>
        <b/>
        <sz val="10"/>
        <rFont val="Arial"/>
        <family val="2"/>
      </rPr>
      <t>2. Label</t>
    </r>
    <r>
      <rPr>
        <sz val="10"/>
        <rFont val="Arial"/>
        <family val="2"/>
      </rPr>
      <t xml:space="preserve"> </t>
    </r>
    <r>
      <rPr>
        <sz val="6"/>
        <rFont val="Arial"/>
        <family val="2"/>
      </rPr>
      <t>erstes Label ist inklusive, zweites optional gegen Aufpreis</t>
    </r>
  </si>
  <si>
    <r>
      <t>Reinigung</t>
    </r>
    <r>
      <rPr>
        <b/>
        <sz val="5"/>
        <color theme="1"/>
        <rFont val="Arial"/>
        <family val="2"/>
      </rPr>
      <t xml:space="preserve"> / Stück </t>
    </r>
  </si>
  <si>
    <r>
      <t xml:space="preserve">Material </t>
    </r>
    <r>
      <rPr>
        <b/>
        <sz val="5"/>
        <color theme="0" tint="-0.34998626667073579"/>
        <rFont val="Arial"/>
        <family val="2"/>
      </rPr>
      <t xml:space="preserve">/ Stück </t>
    </r>
  </si>
  <si>
    <t xml:space="preserve">Summe </t>
  </si>
  <si>
    <t>Dropdown ja / nein:</t>
  </si>
  <si>
    <t>1 qm</t>
  </si>
  <si>
    <r>
      <t>Versand</t>
    </r>
    <r>
      <rPr>
        <sz val="6"/>
        <color theme="1"/>
        <rFont val="Arial"/>
        <family val="2"/>
      </rPr>
      <t xml:space="preserve"> (geschätzt)</t>
    </r>
  </si>
  <si>
    <t>0,5 qm</t>
  </si>
  <si>
    <t>Tasche 10 - Tasche X (nur Mesh)</t>
  </si>
  <si>
    <t>Tasche 11 - Tasche XL (nur Mesh)</t>
  </si>
  <si>
    <t>Jarvis - Laptop-Hülle für 15"-Laptops</t>
  </si>
  <si>
    <t xml:space="preserve">Schlampermäppchen </t>
  </si>
  <si>
    <t>Kulturbeutel</t>
  </si>
  <si>
    <t>0,12 qm</t>
  </si>
  <si>
    <t>Mindestbestellmenge 5 Stück bzw. 20 Schlampermäppchen, Kulturbeuteln und Ocavos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</si>
</sst>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 &quot;€&quot;"/>
    <numFmt numFmtId="166" formatCode="0.0\ &quot;qm&quot;"/>
  </numFmts>
  <fonts count="26">
    <font>
      <sz val="10"/>
      <name val="Arial"/>
      <family val="2"/>
    </font>
    <font>
      <sz val="12"/>
      <color indexed="8"/>
      <name val="Calibri"/>
      <family val="2"/>
    </font>
    <font>
      <sz val="8"/>
      <name val="Verdana"/>
      <family val="2"/>
    </font>
    <font>
      <sz val="12"/>
      <color indexed="8"/>
      <name val="Lucida Grande"/>
      <family val="2"/>
    </font>
    <font>
      <sz val="10"/>
      <name val="Arial"/>
      <family val="2"/>
    </font>
    <font>
      <b/>
      <sz val="10"/>
      <name val="Arial"/>
      <family val="2"/>
    </font>
    <font>
      <sz val="10"/>
      <color indexed="8"/>
      <name val="Lucida Grande"/>
      <family val="2"/>
    </font>
    <font>
      <b/>
      <sz val="10"/>
      <color rgb="FF000000"/>
      <name val="Lucida Grande"/>
      <family val="2"/>
    </font>
    <font>
      <sz val="6"/>
      <name val="Arial"/>
      <family val="2"/>
    </font>
    <font>
      <sz val="12"/>
      <color indexed="8"/>
      <name val="Arial"/>
      <family val="2"/>
    </font>
    <font>
      <sz val="10"/>
      <color indexed="8"/>
      <name val="Arial"/>
      <family val="2"/>
    </font>
    <font>
      <sz val="6"/>
      <color rgb="FF000000"/>
      <name val="Arial"/>
      <family val="2"/>
    </font>
    <font>
      <b/>
      <sz val="9"/>
      <color rgb="FF007535"/>
      <name val="Arial"/>
      <family val="2"/>
    </font>
    <font>
      <sz val="9"/>
      <color indexed="8"/>
      <name val="Arial"/>
      <family val="2"/>
    </font>
    <font>
      <b/>
      <sz val="9"/>
      <color theme="1"/>
      <name val="Arial"/>
      <family val="2"/>
    </font>
    <font>
      <b/>
      <sz val="5"/>
      <color theme="1"/>
      <name val="Arial"/>
      <family val="2"/>
    </font>
    <font>
      <sz val="9"/>
      <color theme="0" tint="-0.34998626667073579"/>
      <name val="Arial"/>
      <family val="2"/>
    </font>
    <font>
      <sz val="9"/>
      <color theme="1"/>
      <name val="Arial"/>
      <family val="2"/>
    </font>
    <font>
      <b/>
      <sz val="9"/>
      <color indexed="8"/>
      <name val="Arial"/>
      <family val="2"/>
    </font>
    <font>
      <sz val="9"/>
      <color theme="0" tint="-0.249977111117893"/>
      <name val="Arial"/>
      <family val="2"/>
    </font>
    <font>
      <b/>
      <sz val="9"/>
      <color theme="0" tint="-0.499984740745262"/>
      <name val="Arial"/>
      <family val="2"/>
    </font>
    <font>
      <sz val="5"/>
      <name val="Lucida Grande"/>
      <family val="2"/>
    </font>
    <font>
      <b/>
      <sz val="9"/>
      <color theme="0" tint="-0.34998626667073579"/>
      <name val="Arial"/>
      <family val="2"/>
    </font>
    <font>
      <b/>
      <sz val="5"/>
      <color theme="0" tint="-0.34998626667073579"/>
      <name val="Arial"/>
      <family val="2"/>
    </font>
    <font>
      <sz val="6"/>
      <color theme="1"/>
      <name val="Arial"/>
      <family val="2"/>
    </font>
    <font>
      <sz val="5"/>
      <color rgb="FF00000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0">
    <xf numFmtId="0" fontId="0" fillId="0" borderId="0" xfId="0"/>
    <xf numFmtId="0" fontId="3" fillId="0" borderId="0" xfId="1" applyFont="1"/>
    <xf numFmtId="0" fontId="5" fillId="0" borderId="0" xfId="0" applyFont="1"/>
    <xf numFmtId="0" fontId="6" fillId="0" borderId="0" xfId="1" applyFont="1"/>
    <xf numFmtId="0" fontId="7" fillId="0" borderId="0" xfId="1" applyFont="1"/>
    <xf numFmtId="0" fontId="4" fillId="0" borderId="0" xfId="0" applyFont="1"/>
    <xf numFmtId="0" fontId="9" fillId="0" borderId="0" xfId="1" applyFont="1"/>
    <xf numFmtId="0" fontId="10" fillId="0" borderId="0" xfId="1" applyFont="1"/>
    <xf numFmtId="0" fontId="11" fillId="0" borderId="0" xfId="1" applyFont="1"/>
    <xf numFmtId="0" fontId="12" fillId="0" borderId="0" xfId="0" applyFont="1"/>
    <xf numFmtId="0" fontId="13" fillId="0" borderId="0" xfId="1" applyFont="1"/>
    <xf numFmtId="0" fontId="14" fillId="0" borderId="1" xfId="1" applyFont="1" applyBorder="1" applyAlignment="1">
      <alignment horizontal="left"/>
    </xf>
    <xf numFmtId="0" fontId="16" fillId="0" borderId="0" xfId="1" applyFont="1"/>
    <xf numFmtId="0" fontId="16" fillId="0" borderId="0" xfId="0" applyFont="1"/>
    <xf numFmtId="0" fontId="16" fillId="0" borderId="1" xfId="1" applyFont="1" applyBorder="1" applyAlignment="1">
      <alignment horizontal="left" wrapText="1"/>
    </xf>
    <xf numFmtId="0" fontId="17" fillId="0" borderId="1" xfId="1" applyFont="1" applyBorder="1" applyAlignment="1">
      <alignment horizontal="left"/>
    </xf>
    <xf numFmtId="164" fontId="17" fillId="0" borderId="1" xfId="1" applyNumberFormat="1" applyFont="1" applyBorder="1" applyAlignment="1">
      <alignment horizontal="left"/>
    </xf>
    <xf numFmtId="164" fontId="14" fillId="0" borderId="1" xfId="1" applyNumberFormat="1" applyFont="1" applyBorder="1" applyAlignment="1">
      <alignment horizontal="left"/>
    </xf>
    <xf numFmtId="0" fontId="17" fillId="0" borderId="0" xfId="1" applyFont="1" applyAlignment="1">
      <alignment horizontal="left"/>
    </xf>
    <xf numFmtId="164" fontId="17" fillId="0" borderId="0" xfId="1" applyNumberFormat="1" applyFont="1" applyAlignment="1">
      <alignment horizontal="left"/>
    </xf>
    <xf numFmtId="164" fontId="14" fillId="0" borderId="0" xfId="1" applyNumberFormat="1" applyFont="1" applyAlignment="1">
      <alignment horizontal="left"/>
    </xf>
    <xf numFmtId="0" fontId="16" fillId="0" borderId="0" xfId="1" applyFont="1" applyAlignment="1">
      <alignment horizontal="left"/>
    </xf>
    <xf numFmtId="0" fontId="13" fillId="0" borderId="0" xfId="1" applyFont="1" applyAlignment="1">
      <alignment horizontal="left"/>
    </xf>
    <xf numFmtId="0" fontId="12" fillId="0" borderId="0" xfId="1" applyFont="1" applyAlignment="1">
      <alignment horizontal="left"/>
    </xf>
    <xf numFmtId="0" fontId="19" fillId="0" borderId="0" xfId="1" applyFont="1"/>
    <xf numFmtId="0" fontId="21" fillId="0" borderId="0" xfId="0" applyFont="1"/>
    <xf numFmtId="0" fontId="22" fillId="0" borderId="1" xfId="1" applyFont="1" applyBorder="1"/>
    <xf numFmtId="0" fontId="16" fillId="0" borderId="1" xfId="1" applyFont="1" applyBorder="1"/>
    <xf numFmtId="0" fontId="17" fillId="0" borderId="0" xfId="1" applyFont="1"/>
    <xf numFmtId="0" fontId="4" fillId="3" borderId="0" xfId="0" applyFont="1" applyFill="1"/>
    <xf numFmtId="0" fontId="13" fillId="2" borderId="0" xfId="1" applyFont="1" applyFill="1" applyAlignment="1">
      <alignment horizontal="left"/>
    </xf>
    <xf numFmtId="0" fontId="18" fillId="2" borderId="0" xfId="1" applyFont="1" applyFill="1" applyAlignment="1">
      <alignment horizontal="left"/>
    </xf>
    <xf numFmtId="0" fontId="18" fillId="2" borderId="0" xfId="1" applyFont="1" applyFill="1"/>
    <xf numFmtId="165" fontId="18" fillId="2" borderId="0" xfId="1" applyNumberFormat="1" applyFont="1" applyFill="1" applyAlignment="1">
      <alignment horizontal="left"/>
    </xf>
    <xf numFmtId="0" fontId="13" fillId="2" borderId="0" xfId="1" applyFont="1" applyFill="1"/>
    <xf numFmtId="165" fontId="13" fillId="2" borderId="0" xfId="1" applyNumberFormat="1" applyFont="1" applyFill="1" applyAlignment="1">
      <alignment horizontal="left"/>
    </xf>
    <xf numFmtId="166" fontId="20" fillId="0" borderId="0" xfId="1" applyNumberFormat="1" applyFont="1" applyAlignment="1">
      <alignment horizontal="left"/>
    </xf>
    <xf numFmtId="166" fontId="16" fillId="0" borderId="1" xfId="1" applyNumberFormat="1" applyFont="1" applyBorder="1" applyAlignment="1">
      <alignment horizontal="left"/>
    </xf>
    <xf numFmtId="0" fontId="16" fillId="0" borderId="1" xfId="0" applyFont="1" applyBorder="1"/>
    <xf numFmtId="0" fontId="25" fillId="0" borderId="0" xfId="0" applyFont="1"/>
  </cellXfs>
  <cellStyles count="2">
    <cellStyle name="Excel Built-in Normal" xfId="1" xr:uid="{00000000-0005-0000-0000-000000000000}"/>
    <cellStyle name="Standard"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75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40192</xdr:colOff>
      <xdr:row>0</xdr:row>
      <xdr:rowOff>186142</xdr:rowOff>
    </xdr:from>
    <xdr:to>
      <xdr:col>2</xdr:col>
      <xdr:colOff>1575442</xdr:colOff>
      <xdr:row>4</xdr:row>
      <xdr:rowOff>196623</xdr:rowOff>
    </xdr:to>
    <xdr:pic>
      <xdr:nvPicPr>
        <xdr:cNvPr id="4" name="Grafik 3">
          <a:extLst>
            <a:ext uri="{FF2B5EF4-FFF2-40B4-BE49-F238E27FC236}">
              <a16:creationId xmlns:a16="http://schemas.microsoft.com/office/drawing/2014/main" id="{A3FDDB1A-C183-7542-BB50-13CF3D6CA8A0}"/>
            </a:ext>
          </a:extLst>
        </xdr:cNvPr>
        <xdr:cNvPicPr>
          <a:picLocks noChangeAspect="1"/>
        </xdr:cNvPicPr>
      </xdr:nvPicPr>
      <xdr:blipFill>
        <a:blip xmlns:r="http://schemas.openxmlformats.org/officeDocument/2006/relationships" r:embed="rId1"/>
        <a:stretch>
          <a:fillRect/>
        </a:stretch>
      </xdr:blipFill>
      <xdr:spPr>
        <a:xfrm>
          <a:off x="297407" y="186142"/>
          <a:ext cx="2065758" cy="685671"/>
        </a:xfrm>
        <a:prstGeom prst="rect">
          <a:avLst/>
        </a:prstGeom>
      </xdr:spPr>
    </xdr:pic>
    <xdr:clientData/>
  </xdr:twoCellAnchor>
  <xdr:twoCellAnchor>
    <xdr:from>
      <xdr:col>7</xdr:col>
      <xdr:colOff>27022</xdr:colOff>
      <xdr:row>29</xdr:row>
      <xdr:rowOff>81065</xdr:rowOff>
    </xdr:from>
    <xdr:to>
      <xdr:col>10</xdr:col>
      <xdr:colOff>55879</xdr:colOff>
      <xdr:row>31</xdr:row>
      <xdr:rowOff>10952</xdr:rowOff>
    </xdr:to>
    <xdr:sp macro="" textlink="">
      <xdr:nvSpPr>
        <xdr:cNvPr id="2" name="Textfeld 1">
          <a:extLst>
            <a:ext uri="{FF2B5EF4-FFF2-40B4-BE49-F238E27FC236}">
              <a16:creationId xmlns:a16="http://schemas.microsoft.com/office/drawing/2014/main" id="{6A89E855-C217-D644-88D3-86B3301683ED}"/>
            </a:ext>
          </a:extLst>
        </xdr:cNvPr>
        <xdr:cNvSpPr txBox="1"/>
      </xdr:nvSpPr>
      <xdr:spPr>
        <a:xfrm>
          <a:off x="5958192" y="6032501"/>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latin typeface="Arial" panose="020B0604020202020204" pitchFamily="34" charset="0"/>
              <a:cs typeface="Arial" panose="020B0604020202020204" pitchFamily="34" charset="0"/>
            </a:rPr>
            <a:t>Alle Angaben zur möglichen Stückzahl und Quadratmeterzahlen sind Erfahrungswerte und sind sehr vorsichtig und mit Verschnitt gerechnet, jedoch kann die finale Menge stark abweichen. Alle Angaben im Vorfeld sind Schätzungen und nicht belastbar.</a:t>
          </a:r>
        </a:p>
      </xdr:txBody>
    </xdr:sp>
    <xdr:clientData/>
  </xdr:twoCellAnchor>
  <xdr:oneCellAnchor>
    <xdr:from>
      <xdr:col>9</xdr:col>
      <xdr:colOff>362857</xdr:colOff>
      <xdr:row>29</xdr:row>
      <xdr:rowOff>164150</xdr:rowOff>
    </xdr:from>
    <xdr:ext cx="184731" cy="264560"/>
    <xdr:sp macro="" textlink="">
      <xdr:nvSpPr>
        <xdr:cNvPr id="3" name="Textfeld 2">
          <a:extLst>
            <a:ext uri="{FF2B5EF4-FFF2-40B4-BE49-F238E27FC236}">
              <a16:creationId xmlns:a16="http://schemas.microsoft.com/office/drawing/2014/main" id="{3F7FB5D2-F18A-3D4B-84DF-4662C39973BE}"/>
            </a:ext>
          </a:extLst>
        </xdr:cNvPr>
        <xdr:cNvSpPr txBox="1"/>
      </xdr:nvSpPr>
      <xdr:spPr>
        <a:xfrm>
          <a:off x="7057378" y="61155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7</xdr:col>
      <xdr:colOff>27022</xdr:colOff>
      <xdr:row>31</xdr:row>
      <xdr:rowOff>202659</xdr:rowOff>
    </xdr:from>
    <xdr:to>
      <xdr:col>10</xdr:col>
      <xdr:colOff>55879</xdr:colOff>
      <xdr:row>33</xdr:row>
      <xdr:rowOff>132546</xdr:rowOff>
    </xdr:to>
    <xdr:sp macro="" textlink="">
      <xdr:nvSpPr>
        <xdr:cNvPr id="5" name="Textfeld 4">
          <a:extLst>
            <a:ext uri="{FF2B5EF4-FFF2-40B4-BE49-F238E27FC236}">
              <a16:creationId xmlns:a16="http://schemas.microsoft.com/office/drawing/2014/main" id="{56FD6C5E-703F-7B4B-A9A3-D357CD615182}"/>
            </a:ext>
          </a:extLst>
        </xdr:cNvPr>
        <xdr:cNvSpPr txBox="1"/>
      </xdr:nvSpPr>
      <xdr:spPr>
        <a:xfrm>
          <a:off x="5958192" y="6559414"/>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effectLst/>
              <a:latin typeface="Arial" panose="020B0604020202020204" pitchFamily="34" charset="0"/>
              <a:ea typeface="+mn-ea"/>
              <a:cs typeface="Arial" panose="020B0604020202020204" pitchFamily="34" charset="0"/>
            </a:rPr>
            <a:t>Alle hier angebotenen Preise sind von der Stückzahl unabhängig. Alle Preise zzgl. Versand und 7% Mwst. Wir behalten uns das Recht vor, ohne Rücksprache 5 Stück bzw. bis zu 20% mehr zu liefern. Die Anzahl der Versandkosten ist geschätzt. Wir gehen bei Anlieferung von handhabbaren Größen des Banners aus, wenn nicht könne weitere Kosten entstehen.</a:t>
          </a:r>
        </a:p>
        <a:p>
          <a:r>
            <a:rPr lang="de-DE" sz="500">
              <a:solidFill>
                <a:schemeClr val="tx1"/>
              </a:solidFill>
              <a:effectLst/>
              <a:latin typeface="Arial" panose="020B0604020202020204" pitchFamily="34" charset="0"/>
              <a:ea typeface="+mn-ea"/>
              <a:cs typeface="Arial" panose="020B0604020202020204" pitchFamily="34" charset="0"/>
            </a:rPr>
            <a:t>Stand Februar 2024 - neue Preise seit 10/22</a:t>
          </a:r>
        </a:p>
        <a:p>
          <a:endParaRPr lang="de-DE" sz="600">
            <a:solidFill>
              <a:schemeClr val="bg1">
                <a:lumMod val="65000"/>
              </a:schemeClr>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
  <sheetViews>
    <sheetView showGridLines="0" tabSelected="1" topLeftCell="A5" zoomScale="188" zoomScaleNormal="188" workbookViewId="0">
      <selection activeCell="M26" sqref="M26"/>
    </sheetView>
  </sheetViews>
  <sheetFormatPr baseColWidth="10" defaultColWidth="11.6640625" defaultRowHeight="16"/>
  <cols>
    <col min="1" max="1" width="8.1640625" style="1" customWidth="1"/>
    <col min="2" max="2" width="7" style="1" customWidth="1"/>
    <col min="3" max="3" width="27.33203125" style="1" customWidth="1"/>
    <col min="4" max="4" width="11.1640625" style="1" customWidth="1"/>
    <col min="5" max="5" width="12.33203125" style="1" bestFit="1" customWidth="1"/>
    <col min="6" max="6" width="9.83203125" style="1" customWidth="1"/>
    <col min="7" max="7" width="2" style="1" customWidth="1"/>
    <col min="8" max="8" width="10" style="1" customWidth="1"/>
    <col min="9" max="9" width="5.83203125" style="1" hidden="1" customWidth="1"/>
    <col min="10" max="10" width="9.5" style="1" bestFit="1" customWidth="1"/>
    <col min="11" max="16384" width="11.6640625" style="1"/>
  </cols>
  <sheetData>
    <row r="1" spans="1:10">
      <c r="B1" s="3"/>
      <c r="C1" s="4"/>
      <c r="D1" s="3"/>
      <c r="E1" s="3"/>
      <c r="F1" s="3"/>
      <c r="G1" s="3"/>
      <c r="H1" s="3"/>
      <c r="I1" s="3"/>
      <c r="J1" s="3"/>
    </row>
    <row r="2" spans="1:10">
      <c r="A2" s="6"/>
      <c r="B2" s="7"/>
      <c r="C2" s="6"/>
      <c r="D2" s="7" t="s">
        <v>37</v>
      </c>
      <c r="E2" s="7"/>
      <c r="F2" s="7"/>
      <c r="G2" s="7"/>
      <c r="H2" s="8" t="s">
        <v>43</v>
      </c>
      <c r="I2" s="7"/>
      <c r="J2" s="7"/>
    </row>
    <row r="3" spans="1:10" ht="6" customHeight="1">
      <c r="A3" s="6"/>
      <c r="B3" s="7"/>
      <c r="C3" s="6"/>
      <c r="D3" s="7"/>
      <c r="E3" s="7"/>
      <c r="F3" s="7"/>
      <c r="G3" s="7"/>
      <c r="H3" s="7"/>
      <c r="I3" s="7"/>
      <c r="J3" s="7"/>
    </row>
    <row r="4" spans="1:10">
      <c r="A4" s="6"/>
      <c r="B4" s="7"/>
      <c r="C4" s="6"/>
      <c r="D4" s="2" t="s">
        <v>38</v>
      </c>
      <c r="E4" s="7"/>
      <c r="F4" s="7"/>
      <c r="G4" s="7"/>
      <c r="H4" s="29" t="s">
        <v>33</v>
      </c>
      <c r="I4" s="7"/>
      <c r="J4" s="7"/>
    </row>
    <row r="5" spans="1:10">
      <c r="A5" s="6"/>
      <c r="B5" s="7"/>
      <c r="C5" s="6"/>
      <c r="D5" s="5" t="s">
        <v>39</v>
      </c>
      <c r="E5" s="7"/>
      <c r="F5" s="7"/>
      <c r="G5" s="7"/>
      <c r="H5" s="29" t="s">
        <v>34</v>
      </c>
      <c r="I5" s="7"/>
      <c r="J5" s="7"/>
    </row>
    <row r="6" spans="1:10">
      <c r="A6" s="6"/>
      <c r="B6" s="7"/>
      <c r="C6" s="7"/>
      <c r="D6" s="7"/>
      <c r="E6" s="7"/>
      <c r="F6" s="7"/>
      <c r="G6" s="7"/>
      <c r="H6" s="7"/>
      <c r="I6" s="7"/>
      <c r="J6" s="7"/>
    </row>
    <row r="7" spans="1:10">
      <c r="A7" s="6"/>
      <c r="B7" s="9" t="s">
        <v>36</v>
      </c>
      <c r="C7" s="10"/>
      <c r="D7" s="10"/>
      <c r="E7" s="10"/>
      <c r="F7" s="10"/>
      <c r="G7" s="10"/>
      <c r="H7" s="10"/>
      <c r="I7" s="10"/>
      <c r="J7" s="10"/>
    </row>
    <row r="8" spans="1:10">
      <c r="A8" s="6"/>
      <c r="B8" s="11" t="s">
        <v>7</v>
      </c>
      <c r="C8" s="11" t="s">
        <v>8</v>
      </c>
      <c r="D8" s="11" t="s">
        <v>9</v>
      </c>
      <c r="E8" s="11" t="s">
        <v>40</v>
      </c>
      <c r="F8" s="11" t="s">
        <v>10</v>
      </c>
      <c r="G8" s="12"/>
      <c r="H8" s="26" t="s">
        <v>41</v>
      </c>
      <c r="I8" s="13" t="s">
        <v>28</v>
      </c>
      <c r="J8" s="14" t="s">
        <v>31</v>
      </c>
    </row>
    <row r="9" spans="1:10">
      <c r="A9" s="6"/>
      <c r="B9" s="15">
        <v>0</v>
      </c>
      <c r="C9" s="15" t="s">
        <v>13</v>
      </c>
      <c r="D9" s="16">
        <v>19.5</v>
      </c>
      <c r="E9" s="16">
        <f>IF(H4="Ja",1.25,0)</f>
        <v>1.25</v>
      </c>
      <c r="F9" s="17">
        <f t="shared" ref="F9:F20" si="0">B9*D9+B9*E9</f>
        <v>0</v>
      </c>
      <c r="G9" s="12"/>
      <c r="H9" s="27" t="s">
        <v>1</v>
      </c>
      <c r="I9" s="13">
        <f>1/25*B9</f>
        <v>0</v>
      </c>
      <c r="J9" s="37">
        <f>B9</f>
        <v>0</v>
      </c>
    </row>
    <row r="10" spans="1:10">
      <c r="A10" s="6"/>
      <c r="B10" s="15">
        <v>0</v>
      </c>
      <c r="C10" s="15" t="s">
        <v>35</v>
      </c>
      <c r="D10" s="16">
        <v>17</v>
      </c>
      <c r="E10" s="16">
        <f>IF(H4="Ja",1.05,0)</f>
        <v>1.05</v>
      </c>
      <c r="F10" s="17">
        <f t="shared" si="0"/>
        <v>0</v>
      </c>
      <c r="G10" s="12"/>
      <c r="H10" s="27" t="s">
        <v>2</v>
      </c>
      <c r="I10" s="13">
        <f>1/25*B10</f>
        <v>0</v>
      </c>
      <c r="J10" s="37">
        <f>B10*0.8</f>
        <v>0</v>
      </c>
    </row>
    <row r="11" spans="1:10">
      <c r="A11" s="6"/>
      <c r="B11" s="15">
        <v>0</v>
      </c>
      <c r="C11" s="15" t="s">
        <v>15</v>
      </c>
      <c r="D11" s="16">
        <v>13.5</v>
      </c>
      <c r="E11" s="16">
        <f>IF(H4="Ja",0.85,0)</f>
        <v>0.85</v>
      </c>
      <c r="F11" s="17">
        <f t="shared" si="0"/>
        <v>0</v>
      </c>
      <c r="G11" s="12"/>
      <c r="H11" s="27" t="s">
        <v>3</v>
      </c>
      <c r="I11" s="13">
        <f>1/20*B11</f>
        <v>0</v>
      </c>
      <c r="J11" s="37">
        <f>B11*0.5</f>
        <v>0</v>
      </c>
    </row>
    <row r="12" spans="1:10">
      <c r="A12" s="6"/>
      <c r="B12" s="15">
        <v>0</v>
      </c>
      <c r="C12" s="15" t="s">
        <v>16</v>
      </c>
      <c r="D12" s="16">
        <v>7</v>
      </c>
      <c r="E12" s="16">
        <f>IF(H4="Ja",0.35,0)</f>
        <v>0.35</v>
      </c>
      <c r="F12" s="17">
        <f t="shared" si="0"/>
        <v>0</v>
      </c>
      <c r="G12" s="12"/>
      <c r="H12" s="27" t="s">
        <v>4</v>
      </c>
      <c r="I12" s="13">
        <f>1/100*B12</f>
        <v>0</v>
      </c>
      <c r="J12" s="37">
        <f>B12*0.3</f>
        <v>0</v>
      </c>
    </row>
    <row r="13" spans="1:10">
      <c r="A13" s="6"/>
      <c r="B13" s="15">
        <v>0</v>
      </c>
      <c r="C13" s="15" t="s">
        <v>29</v>
      </c>
      <c r="D13" s="16">
        <v>5</v>
      </c>
      <c r="E13" s="16">
        <f>IF(H4="Ja",0.25,0)</f>
        <v>0.25</v>
      </c>
      <c r="F13" s="17">
        <f t="shared" ref="F13:F15" si="1">B13*D13+B13*E13</f>
        <v>0</v>
      </c>
      <c r="G13" s="12"/>
      <c r="H13" s="27" t="s">
        <v>52</v>
      </c>
      <c r="I13" s="13">
        <f>1/100*B13</f>
        <v>0</v>
      </c>
      <c r="J13" s="37">
        <f>B13*0.12</f>
        <v>0</v>
      </c>
    </row>
    <row r="14" spans="1:10">
      <c r="A14" s="6"/>
      <c r="B14" s="15">
        <v>0</v>
      </c>
      <c r="C14" s="15" t="s">
        <v>47</v>
      </c>
      <c r="D14" s="16">
        <v>11</v>
      </c>
      <c r="E14" s="16">
        <f>IF(H4="Ja",0.85,0)</f>
        <v>0.85</v>
      </c>
      <c r="F14" s="17">
        <f t="shared" si="1"/>
        <v>0</v>
      </c>
      <c r="G14" s="12"/>
      <c r="H14" s="27" t="s">
        <v>44</v>
      </c>
      <c r="I14" s="13">
        <f>1/20*B14</f>
        <v>0</v>
      </c>
      <c r="J14" s="37">
        <f>B14*1</f>
        <v>0</v>
      </c>
    </row>
    <row r="15" spans="1:10">
      <c r="A15" s="6"/>
      <c r="B15" s="15">
        <v>0</v>
      </c>
      <c r="C15" s="15" t="s">
        <v>48</v>
      </c>
      <c r="D15" s="16">
        <v>12</v>
      </c>
      <c r="E15" s="16">
        <f>IF(H4="Ja",0.85,0)</f>
        <v>0.85</v>
      </c>
      <c r="F15" s="17">
        <f t="shared" si="1"/>
        <v>0</v>
      </c>
      <c r="G15" s="12"/>
      <c r="H15" s="27" t="s">
        <v>27</v>
      </c>
      <c r="I15" s="13">
        <f>1/20*B15</f>
        <v>0</v>
      </c>
      <c r="J15" s="37">
        <f>B15*1.2</f>
        <v>0</v>
      </c>
    </row>
    <row r="16" spans="1:10">
      <c r="A16" s="6"/>
      <c r="B16" s="15">
        <v>0</v>
      </c>
      <c r="C16" s="15" t="s">
        <v>20</v>
      </c>
      <c r="D16" s="16">
        <v>19.5</v>
      </c>
      <c r="E16" s="16">
        <f>IF(H4="Ja",1.05,0)</f>
        <v>1.05</v>
      </c>
      <c r="F16" s="17">
        <f t="shared" si="0"/>
        <v>0</v>
      </c>
      <c r="G16" s="12"/>
      <c r="H16" s="27" t="s">
        <v>5</v>
      </c>
      <c r="I16" s="13">
        <f>1/20*B16</f>
        <v>0</v>
      </c>
      <c r="J16" s="37">
        <f>B16*1.2</f>
        <v>0</v>
      </c>
    </row>
    <row r="17" spans="1:11">
      <c r="A17" s="6"/>
      <c r="B17" s="15">
        <v>0</v>
      </c>
      <c r="C17" s="15" t="s">
        <v>21</v>
      </c>
      <c r="D17" s="16">
        <v>19.5</v>
      </c>
      <c r="E17" s="16">
        <f>IF(H4="Ja",1.05,0)</f>
        <v>1.05</v>
      </c>
      <c r="F17" s="17">
        <f t="shared" si="0"/>
        <v>0</v>
      </c>
      <c r="G17" s="12"/>
      <c r="H17" s="27" t="s">
        <v>6</v>
      </c>
      <c r="I17" s="13">
        <f>1/20*B17</f>
        <v>0</v>
      </c>
      <c r="J17" s="37">
        <f>B17*1.3</f>
        <v>0</v>
      </c>
    </row>
    <row r="18" spans="1:11">
      <c r="A18" s="6"/>
      <c r="B18" s="15">
        <v>0</v>
      </c>
      <c r="C18" s="15" t="s">
        <v>50</v>
      </c>
      <c r="D18" s="16">
        <v>6</v>
      </c>
      <c r="E18" s="16">
        <f>IF(H4="Ja",0.25,0)</f>
        <v>0.25</v>
      </c>
      <c r="F18" s="17">
        <f>B18*D18+B18*E18</f>
        <v>0</v>
      </c>
      <c r="G18" s="12"/>
      <c r="H18" s="27" t="s">
        <v>52</v>
      </c>
      <c r="I18" s="13">
        <f>1/100*B18</f>
        <v>0</v>
      </c>
      <c r="J18" s="37">
        <f>B18*0.12</f>
        <v>0</v>
      </c>
    </row>
    <row r="19" spans="1:11">
      <c r="A19" s="6"/>
      <c r="B19" s="15">
        <v>0</v>
      </c>
      <c r="C19" s="15" t="s">
        <v>51</v>
      </c>
      <c r="D19" s="16">
        <v>7</v>
      </c>
      <c r="E19" s="16">
        <f>IF(H4="Ja",0.25,0)</f>
        <v>0.25</v>
      </c>
      <c r="F19" s="17">
        <f>B19*D19+B19*E19</f>
        <v>0</v>
      </c>
      <c r="G19" s="12"/>
      <c r="H19" s="27" t="s">
        <v>30</v>
      </c>
      <c r="I19" s="13">
        <f>1/100*B19</f>
        <v>0</v>
      </c>
      <c r="J19" s="37">
        <f>B19*0.2</f>
        <v>0</v>
      </c>
    </row>
    <row r="20" spans="1:11">
      <c r="A20" s="6"/>
      <c r="B20" s="15">
        <v>0</v>
      </c>
      <c r="C20" s="15" t="s">
        <v>0</v>
      </c>
      <c r="D20" s="16">
        <v>7.5</v>
      </c>
      <c r="E20" s="16">
        <f>IF(H4="Ja",0.3,0)</f>
        <v>0.3</v>
      </c>
      <c r="F20" s="17">
        <f t="shared" si="0"/>
        <v>0</v>
      </c>
      <c r="G20" s="12"/>
      <c r="H20" s="27" t="s">
        <v>4</v>
      </c>
      <c r="I20" s="13">
        <f>1/100*B20</f>
        <v>0</v>
      </c>
      <c r="J20" s="37">
        <f>B20*0.3</f>
        <v>0</v>
      </c>
    </row>
    <row r="21" spans="1:11">
      <c r="A21" s="6"/>
      <c r="B21" s="15">
        <v>0</v>
      </c>
      <c r="C21" s="15" t="s">
        <v>49</v>
      </c>
      <c r="D21" s="16">
        <v>13</v>
      </c>
      <c r="E21" s="16">
        <f>IF(H4="Ja",0.35,0)</f>
        <v>0.35</v>
      </c>
      <c r="F21" s="17">
        <f t="shared" ref="F21" si="2">B21*D21+B21*E21</f>
        <v>0</v>
      </c>
      <c r="G21" s="12"/>
      <c r="H21" s="27" t="s">
        <v>46</v>
      </c>
      <c r="I21" s="13">
        <f>1/100*B21</f>
        <v>0</v>
      </c>
      <c r="J21" s="37">
        <f>B21*0.5</f>
        <v>0</v>
      </c>
    </row>
    <row r="22" spans="1:11">
      <c r="A22" s="6"/>
      <c r="B22" s="15">
        <v>0</v>
      </c>
      <c r="C22" s="15" t="s">
        <v>11</v>
      </c>
      <c r="D22" s="16">
        <v>7</v>
      </c>
      <c r="E22" s="16">
        <f>IF(H4="Ja",0.45,0)</f>
        <v>0.45</v>
      </c>
      <c r="F22" s="17">
        <f>B22*D22+B22*E22</f>
        <v>0</v>
      </c>
      <c r="G22" s="12"/>
      <c r="H22" s="27" t="s">
        <v>3</v>
      </c>
      <c r="I22" s="13">
        <f>1/30*B22</f>
        <v>0</v>
      </c>
      <c r="J22" s="37">
        <f t="shared" ref="J22" si="3">B22*0.5</f>
        <v>0</v>
      </c>
    </row>
    <row r="23" spans="1:11">
      <c r="A23" s="6"/>
      <c r="B23" s="18"/>
      <c r="C23" s="39" t="s">
        <v>53</v>
      </c>
      <c r="D23" s="19"/>
      <c r="E23" s="19"/>
      <c r="F23" s="20"/>
      <c r="G23" s="12"/>
      <c r="H23" s="12" t="s">
        <v>42</v>
      </c>
      <c r="I23" s="13"/>
      <c r="J23" s="36">
        <f>SUM(J9:J22)</f>
        <v>0</v>
      </c>
      <c r="K23" s="24"/>
    </row>
    <row r="24" spans="1:11" ht="21" customHeight="1">
      <c r="A24" s="6"/>
      <c r="B24" s="9" t="s">
        <v>32</v>
      </c>
      <c r="C24" s="18"/>
      <c r="D24" s="19"/>
      <c r="E24" s="19"/>
      <c r="F24" s="20"/>
      <c r="G24" s="12"/>
      <c r="H24" s="12"/>
      <c r="I24" s="13"/>
      <c r="J24" s="21"/>
    </row>
    <row r="25" spans="1:11">
      <c r="A25" s="6"/>
      <c r="B25" s="11" t="s">
        <v>7</v>
      </c>
      <c r="C25" s="11" t="s">
        <v>8</v>
      </c>
      <c r="D25" s="11" t="s">
        <v>9</v>
      </c>
      <c r="E25" s="11" t="s">
        <v>40</v>
      </c>
      <c r="F25" s="11" t="s">
        <v>10</v>
      </c>
      <c r="G25" s="12"/>
      <c r="H25" s="26" t="s">
        <v>41</v>
      </c>
      <c r="I25" s="38"/>
      <c r="J25" s="14" t="s">
        <v>31</v>
      </c>
    </row>
    <row r="26" spans="1:11">
      <c r="A26" s="6"/>
      <c r="B26" s="15">
        <v>0</v>
      </c>
      <c r="C26" s="15" t="s">
        <v>14</v>
      </c>
      <c r="D26" s="16">
        <v>7.2</v>
      </c>
      <c r="E26" s="16" t="s">
        <v>24</v>
      </c>
      <c r="F26" s="17">
        <f>B26*D26</f>
        <v>0</v>
      </c>
      <c r="G26" s="12"/>
      <c r="H26" s="27" t="s">
        <v>26</v>
      </c>
      <c r="I26" s="38">
        <f>1/100*B26</f>
        <v>0</v>
      </c>
      <c r="J26" s="37">
        <f>B26*0.7</f>
        <v>0</v>
      </c>
    </row>
    <row r="27" spans="1:11">
      <c r="A27" s="6"/>
      <c r="B27" s="15">
        <v>0</v>
      </c>
      <c r="C27" s="15" t="s">
        <v>22</v>
      </c>
      <c r="D27" s="16">
        <v>8</v>
      </c>
      <c r="E27" s="16" t="s">
        <v>24</v>
      </c>
      <c r="F27" s="17">
        <f>B27*D27</f>
        <v>0</v>
      </c>
      <c r="G27" s="12"/>
      <c r="H27" s="27" t="s">
        <v>26</v>
      </c>
      <c r="I27" s="38">
        <f>1/100*B27</f>
        <v>0</v>
      </c>
      <c r="J27" s="37">
        <f>B27*0.7</f>
        <v>0</v>
      </c>
    </row>
    <row r="28" spans="1:11">
      <c r="A28" s="6"/>
      <c r="B28" s="15">
        <v>0</v>
      </c>
      <c r="C28" s="15" t="s">
        <v>23</v>
      </c>
      <c r="D28" s="16">
        <v>10</v>
      </c>
      <c r="E28" s="16" t="s">
        <v>24</v>
      </c>
      <c r="F28" s="17">
        <f>B28*D28</f>
        <v>0</v>
      </c>
      <c r="G28" s="12"/>
      <c r="H28" s="27" t="s">
        <v>27</v>
      </c>
      <c r="I28" s="38">
        <f>1/50*B28</f>
        <v>0</v>
      </c>
      <c r="J28" s="37">
        <f>B28*1.2</f>
        <v>0</v>
      </c>
    </row>
    <row r="29" spans="1:11">
      <c r="A29" s="6"/>
      <c r="B29" s="18"/>
      <c r="C29" s="18"/>
      <c r="D29" s="19"/>
      <c r="E29" s="19"/>
      <c r="F29" s="20"/>
      <c r="G29" s="12"/>
      <c r="H29" s="12" t="s">
        <v>42</v>
      </c>
      <c r="I29" s="13"/>
      <c r="J29" s="36">
        <f>SUM(J26:J28)</f>
        <v>0</v>
      </c>
    </row>
    <row r="30" spans="1:11">
      <c r="A30" s="6"/>
      <c r="B30" s="15">
        <f>IF(H5="Ja",1,0)*SUM(B9:B28)</f>
        <v>0</v>
      </c>
      <c r="C30" s="15" t="s">
        <v>25</v>
      </c>
      <c r="D30" s="16">
        <v>0.6</v>
      </c>
      <c r="E30" s="16"/>
      <c r="F30" s="17">
        <f>B30*D30</f>
        <v>0</v>
      </c>
      <c r="G30" s="12"/>
      <c r="H30" s="28"/>
      <c r="I30" s="12"/>
      <c r="J30" s="25"/>
    </row>
    <row r="31" spans="1:11">
      <c r="A31" s="6"/>
      <c r="B31" s="15"/>
      <c r="C31" s="15" t="s">
        <v>45</v>
      </c>
      <c r="D31" s="16"/>
      <c r="E31" s="16"/>
      <c r="F31" s="17">
        <f>ROUNDUP(SUM(I9:I22)+SUM(I26:I28),0)*20.55</f>
        <v>0</v>
      </c>
      <c r="G31" s="12"/>
      <c r="H31" s="28"/>
      <c r="I31" s="12">
        <f>SUM(I9:I28)</f>
        <v>0</v>
      </c>
      <c r="J31" s="21"/>
    </row>
    <row r="32" spans="1:11">
      <c r="A32" s="6"/>
      <c r="B32" s="22"/>
      <c r="C32" s="22"/>
      <c r="D32" s="22"/>
      <c r="E32" s="22"/>
      <c r="F32" s="22"/>
      <c r="G32" s="12"/>
      <c r="H32" s="10"/>
      <c r="I32" s="12"/>
      <c r="J32" s="12"/>
    </row>
    <row r="33" spans="1:10">
      <c r="A33" s="6"/>
      <c r="B33" s="30"/>
      <c r="C33" s="31" t="s">
        <v>12</v>
      </c>
      <c r="D33" s="32" t="s">
        <v>18</v>
      </c>
      <c r="E33" s="32"/>
      <c r="F33" s="33">
        <f>SUM(F9:F32)</f>
        <v>0</v>
      </c>
      <c r="G33" s="12"/>
      <c r="I33" s="12"/>
      <c r="J33" s="23"/>
    </row>
    <row r="34" spans="1:10">
      <c r="A34" s="6"/>
      <c r="B34" s="34"/>
      <c r="C34" s="34"/>
      <c r="D34" s="34" t="s">
        <v>19</v>
      </c>
      <c r="E34" s="34"/>
      <c r="F34" s="35">
        <f>(F33*107/100)-F33</f>
        <v>0</v>
      </c>
      <c r="G34" s="12"/>
      <c r="H34" s="10"/>
      <c r="I34" s="12"/>
      <c r="J34" s="12"/>
    </row>
    <row r="35" spans="1:10">
      <c r="A35" s="6"/>
      <c r="B35" s="34"/>
      <c r="C35" s="34"/>
      <c r="D35" s="34" t="s">
        <v>17</v>
      </c>
      <c r="E35" s="34"/>
      <c r="F35" s="35">
        <f>F33+F34</f>
        <v>0</v>
      </c>
      <c r="G35" s="10"/>
      <c r="H35" s="10"/>
      <c r="I35" s="10"/>
      <c r="J35" s="23"/>
    </row>
    <row r="36" spans="1:10">
      <c r="B36" s="3"/>
      <c r="C36" s="3"/>
      <c r="D36" s="3"/>
      <c r="E36" s="3"/>
      <c r="F36" s="3"/>
      <c r="G36" s="3"/>
      <c r="H36" s="3"/>
      <c r="I36" s="3"/>
      <c r="J36" s="3"/>
    </row>
  </sheetData>
  <sheetProtection selectLockedCells="1" selectUnlockedCells="1"/>
  <phoneticPr fontId="2" type="noConversion"/>
  <dataValidations count="1">
    <dataValidation type="list" allowBlank="1" showInputMessage="1" showErrorMessage="1" sqref="H4:H5" xr:uid="{02D4BA04-2B9A-EA4A-9B37-C294DEE2A4D4}">
      <formula1>"Ja,Nein"</formula1>
    </dataValidation>
  </dataValidations>
  <pageMargins left="0.75" right="0.25" top="0.75" bottom="0.75" header="0" footer="0.3"/>
  <pageSetup paperSize="9" firstPageNumber="0" orientation="landscape"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COMEBAGS</vt:lpstr>
      <vt:lpstr>COMEBAGS!Druckbereich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Tschuertz, Christian</cp:lastModifiedBy>
  <cp:lastPrinted>2021-01-04T08:00:25Z</cp:lastPrinted>
  <dcterms:created xsi:type="dcterms:W3CDTF">2016-06-15T07:05:37Z</dcterms:created>
  <dcterms:modified xsi:type="dcterms:W3CDTF">2024-12-10T07:20:07Z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ae4ea2-bdbd-414c-be98-d0ded6754eb0_Enabled">
    <vt:lpwstr>true</vt:lpwstr>
  </property>
  <property fmtid="{D5CDD505-2E9C-101B-9397-08002B2CF9AE}" pid="3" name="MSIP_Label_5bae4ea2-bdbd-414c-be98-d0ded6754eb0_SetDate">
    <vt:lpwstr>2023-12-12T14:07:05Z</vt:lpwstr>
  </property>
  <property fmtid="{D5CDD505-2E9C-101B-9397-08002B2CF9AE}" pid="4" name="MSIP_Label_5bae4ea2-bdbd-414c-be98-d0ded6754eb0_Method">
    <vt:lpwstr>Standard</vt:lpwstr>
  </property>
  <property fmtid="{D5CDD505-2E9C-101B-9397-08002B2CF9AE}" pid="5" name="MSIP_Label_5bae4ea2-bdbd-414c-be98-d0ded6754eb0_Name">
    <vt:lpwstr>defa4170-0d19-0005-0004-bc88714345d2</vt:lpwstr>
  </property>
  <property fmtid="{D5CDD505-2E9C-101B-9397-08002B2CF9AE}" pid="6" name="MSIP_Label_5bae4ea2-bdbd-414c-be98-d0ded6754eb0_SiteId">
    <vt:lpwstr>a3658ab6-2425-4037-8102-6f1ee83aefbf</vt:lpwstr>
  </property>
  <property fmtid="{D5CDD505-2E9C-101B-9397-08002B2CF9AE}" pid="7" name="MSIP_Label_5bae4ea2-bdbd-414c-be98-d0ded6754eb0_ActionId">
    <vt:lpwstr>5cdc5f31-83c0-4bc7-8b57-c55eee151561</vt:lpwstr>
  </property>
  <property fmtid="{D5CDD505-2E9C-101B-9397-08002B2CF9AE}" pid="8" name="MSIP_Label_5bae4ea2-bdbd-414c-be98-d0ded6754eb0_ContentBits">
    <vt:lpwstr>0</vt:lpwstr>
  </property>
</Properties>
</file>